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 Cippà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3"/>
    </font>
    <font>
      <b val="1"/>
    </font>
  </fonts>
  <fills count="9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2E7D32"/>
        <bgColor rgb="002E7D32"/>
      </patternFill>
    </fill>
    <fill>
      <patternFill patternType="solid">
        <fgColor rgb="00FCE4D6"/>
        <bgColor rgb="00FCE4D6"/>
      </patternFill>
    </fill>
    <fill>
      <patternFill patternType="solid">
        <fgColor rgb="00FFF8E1"/>
        <bgColor rgb="00FFF8E1"/>
      </patternFill>
    </fill>
    <fill>
      <patternFill patternType="solid">
        <fgColor rgb="00E3F2FD"/>
        <bgColor rgb="00E3F2FD"/>
      </patternFill>
    </fill>
    <fill>
      <patternFill patternType="solid">
        <fgColor rgb="00F2F2F2"/>
        <bgColor rgb="00F2F2F2"/>
      </patternFill>
    </fill>
    <fill>
      <patternFill patternType="solid">
        <fgColor rgb="00E8F5E9"/>
        <bgColor rgb="00E8F5E9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applyAlignment="1" pivotButton="0" quotePrefix="0" xfId="0">
      <alignment horizontal="left" vertical="top" wrapText="1"/>
    </xf>
    <xf numFmtId="0" fontId="0" fillId="7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8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8" customWidth="1" min="3" max="3"/>
    <col width="22" customWidth="1" min="4" max="4"/>
    <col width="22" customWidth="1" min="5" max="5"/>
    <col width="6" customWidth="1" min="6" max="6"/>
    <col width="7" customWidth="1" min="7" max="7"/>
    <col width="8" customWidth="1" min="8" max="8"/>
    <col width="10" customWidth="1" min="9" max="9"/>
    <col width="16" customWidth="1" min="10" max="10"/>
    <col width="14" customWidth="1" min="11" max="11"/>
    <col width="12" customWidth="1" min="12" max="12"/>
    <col width="12" customWidth="1" min="13" max="13"/>
    <col width="12" customWidth="1" min="14" max="14"/>
    <col width="14" customWidth="1" min="15" max="15"/>
    <col width="16" customWidth="1" min="16" max="16"/>
    <col width="14" customWidth="1" min="17" max="17"/>
    <col width="14" customWidth="1" min="18" max="18"/>
    <col width="14" customWidth="1" min="19" max="19"/>
    <col width="16" customWidth="1" min="20" max="20"/>
    <col width="30" customWidth="1" min="21" max="21"/>
  </cols>
  <sheetData>
    <row r="1">
      <c r="A1" s="1" t="inlineStr">
        <is>
          <t>Società</t>
        </is>
      </c>
      <c r="B1" s="1" t="inlineStr">
        <is>
          <t>Reparto</t>
        </is>
      </c>
      <c r="C1" s="1" t="inlineStr">
        <is>
          <t>Ruolo</t>
        </is>
      </c>
      <c r="D1" s="1" t="inlineStr">
        <is>
          <t>Collaboratore</t>
        </is>
      </c>
      <c r="E1" s="1" t="inlineStr">
        <is>
          <t>Attività</t>
        </is>
      </c>
      <c r="F1" s="1" t="inlineStr">
        <is>
          <t>Sesso</t>
        </is>
      </c>
      <c r="G1" s="1" t="inlineStr">
        <is>
          <t>Età</t>
        </is>
      </c>
      <c r="H1" s="1" t="inlineStr">
        <is>
          <t>Anzianità</t>
        </is>
      </c>
      <c r="I1" s="1" t="inlineStr">
        <is>
          <t>Fascia Età</t>
        </is>
      </c>
      <c r="J1" s="2" t="inlineStr">
        <is>
          <t>STATO (J)
Valutato / Non conosco</t>
        </is>
      </c>
      <c r="K1" s="1" t="inlineStr">
        <is>
          <t>REPERIBILITÀ (P3)</t>
        </is>
      </c>
      <c r="L1" s="1" t="inlineStr">
        <is>
          <t>ONBOARDING (P2)</t>
        </is>
      </c>
      <c r="M1" s="1" t="inlineStr">
        <is>
          <t>KNOW-HOW (P2)</t>
        </is>
      </c>
      <c r="N1" s="1" t="inlineStr">
        <is>
          <t>IMPATTO (P4)</t>
        </is>
      </c>
      <c r="O1" s="1" t="inlineStr">
        <is>
          <t>RELAZIONI (P3)</t>
        </is>
      </c>
      <c r="P1" s="1" t="inlineStr">
        <is>
          <t>COMPETENZE TEC (P3)</t>
        </is>
      </c>
      <c r="Q1" s="1" t="inlineStr">
        <is>
          <t>COMUNICAZIONE (P2)</t>
        </is>
      </c>
      <c r="R1" s="1" t="inlineStr">
        <is>
          <t>LEADERSHIP (P3)</t>
        </is>
      </c>
      <c r="S1" s="1" t="inlineStr">
        <is>
          <t>PUNTEGGIO (0-100)</t>
        </is>
      </c>
      <c r="T1" s="1" t="inlineStr">
        <is>
          <t>LIVELLO RISCHIO</t>
        </is>
      </c>
      <c r="U1" s="3" t="inlineStr">
        <is>
          <t>COMMENTO LIBERO
Scrivi qui note, osservazioni, dubbi</t>
        </is>
      </c>
    </row>
    <row r="3">
      <c r="A3" s="4" t="inlineStr">
        <is>
          <t>CIPPÀ</t>
        </is>
      </c>
      <c r="B3" s="4" t="inlineStr">
        <is>
          <t>CS</t>
        </is>
      </c>
      <c r="C3" s="4" t="inlineStr">
        <is>
          <t>MM</t>
        </is>
      </c>
      <c r="D3" s="4" t="inlineStr">
        <is>
          <t>CARUGATI GABRIELE</t>
        </is>
      </c>
      <c r="E3" s="4" t="inlineStr">
        <is>
          <t>Customer service</t>
        </is>
      </c>
      <c r="F3" s="4" t="inlineStr">
        <is>
          <t>M</t>
        </is>
      </c>
      <c r="G3" s="4" t="n">
        <v>37</v>
      </c>
      <c r="H3" s="4" t="n">
        <v>13</v>
      </c>
      <c r="I3" s="4" t="inlineStr">
        <is>
          <t>35-45</t>
        </is>
      </c>
      <c r="J3" s="5" t="inlineStr"/>
      <c r="K3" s="6" t="inlineStr"/>
      <c r="L3" s="6" t="inlineStr"/>
      <c r="M3" s="6" t="inlineStr"/>
      <c r="N3" s="6" t="inlineStr"/>
      <c r="O3" s="6" t="inlineStr"/>
      <c r="P3" s="6" t="inlineStr"/>
      <c r="Q3" s="6" t="inlineStr"/>
      <c r="R3" s="6" t="inlineStr"/>
      <c r="S3" s="4">
        <f>=IF(J3="Non conosco","N/D",IF(COUNTA(K3:R3)&lt;8,"",ROUND(((K3*3+L3*2+M3*2+N3*4+O3*3+P3*3+Q3*2+R3*3)/88)*100,0)))</f>
        <v/>
      </c>
      <c r="T3" s="4">
        <f>=IF(S3="N/D","N/D",IF(S3="","",IF(S3&gt;=75,"🔴 CRITICO",IF(S3&gt;=50,"🟠 ALTO",IF(S3&gt;=25,"🟡 MEDIO","🟢 BASSO")))))</f>
        <v/>
      </c>
      <c r="U3" s="7" t="inlineStr"/>
    </row>
    <row r="4">
      <c r="A4" s="8" t="inlineStr">
        <is>
          <t>SRL</t>
        </is>
      </c>
      <c r="B4" s="8" t="inlineStr">
        <is>
          <t>Operativi</t>
        </is>
      </c>
      <c r="C4" s="8" t="inlineStr">
        <is>
          <t>MM</t>
        </is>
      </c>
      <c r="D4" s="8" t="inlineStr">
        <is>
          <t>LORUSSO FABIO</t>
        </is>
      </c>
      <c r="E4" s="8" t="inlineStr">
        <is>
          <t>Operativo Italia</t>
        </is>
      </c>
      <c r="F4" s="8" t="inlineStr">
        <is>
          <t>M</t>
        </is>
      </c>
      <c r="G4" s="8" t="n">
        <v>38.6</v>
      </c>
      <c r="H4" s="8" t="n">
        <v>17</v>
      </c>
      <c r="I4" s="8" t="inlineStr">
        <is>
          <t>35-45</t>
        </is>
      </c>
      <c r="J4" s="5" t="inlineStr"/>
      <c r="K4" s="6" t="inlineStr"/>
      <c r="L4" s="6" t="inlineStr"/>
      <c r="M4" s="6" t="inlineStr"/>
      <c r="N4" s="6" t="inlineStr"/>
      <c r="O4" s="6" t="inlineStr"/>
      <c r="P4" s="6" t="inlineStr"/>
      <c r="Q4" s="6" t="inlineStr"/>
      <c r="R4" s="6" t="inlineStr"/>
      <c r="S4" s="4">
        <f>=IF(J4="Non conosco","N/D",IF(COUNTA(K4:R4)&lt;8,"",ROUND(((K4*3+L4*2+M4*2+N4*4+O4*3+P4*3+Q4*2+R4*3)/88)*100,0)))</f>
        <v/>
      </c>
      <c r="T4" s="4">
        <f>=IF(S4="N/D","N/D",IF(S4="","",IF(S4&gt;=75,"🔴 CRITICO",IF(S4&gt;=50,"🟠 ALTO",IF(S4&gt;=25,"🟡 MEDIO","🟢 BASSO")))))</f>
        <v/>
      </c>
      <c r="U4" s="7" t="inlineStr"/>
    </row>
    <row r="5">
      <c r="A5" s="4" t="inlineStr">
        <is>
          <t>CIPPÀ</t>
        </is>
      </c>
      <c r="B5" s="4" t="inlineStr">
        <is>
          <t>T</t>
        </is>
      </c>
      <c r="C5" s="4" t="inlineStr">
        <is>
          <t>MM</t>
        </is>
      </c>
      <c r="D5" s="4" t="inlineStr">
        <is>
          <t>MONTI ALESSANDRO</t>
        </is>
      </c>
      <c r="E5" s="4" t="inlineStr">
        <is>
          <t>Operativo trasporti</t>
        </is>
      </c>
      <c r="F5" s="4" t="inlineStr">
        <is>
          <t>M</t>
        </is>
      </c>
      <c r="G5" s="4" t="n">
        <v>48.4</v>
      </c>
      <c r="H5" s="4" t="n">
        <v>14.8</v>
      </c>
      <c r="I5" s="4" t="inlineStr">
        <is>
          <t>45-55</t>
        </is>
      </c>
      <c r="J5" s="5" t="inlineStr"/>
      <c r="K5" s="6" t="inlineStr"/>
      <c r="L5" s="6" t="inlineStr"/>
      <c r="M5" s="6" t="inlineStr"/>
      <c r="N5" s="6" t="inlineStr"/>
      <c r="O5" s="6" t="inlineStr"/>
      <c r="P5" s="6" t="inlineStr"/>
      <c r="Q5" s="6" t="inlineStr"/>
      <c r="R5" s="6" t="inlineStr"/>
      <c r="S5" s="4">
        <f>=IF(J5="Non conosco","N/D",IF(COUNTA(K5:R5)&lt;8,"",ROUND(((K5*3+L5*2+M5*2+N5*4+O5*3+P5*3+Q5*2+R5*3)/88)*100,0)))</f>
        <v/>
      </c>
      <c r="T5" s="4">
        <f>=IF(S5="N/D","N/D",IF(S5="","",IF(S5&gt;=75,"🔴 CRITICO",IF(S5&gt;=50,"🟠 ALTO",IF(S5&gt;=25,"🟡 MEDIO","🟢 BASSO")))))</f>
        <v/>
      </c>
      <c r="U5" s="7" t="inlineStr"/>
    </row>
    <row r="6">
      <c r="A6" s="8" t="inlineStr">
        <is>
          <t>TWS</t>
        </is>
      </c>
      <c r="B6" s="8" t="inlineStr">
        <is>
          <t>WM</t>
        </is>
      </c>
      <c r="C6" s="8" t="inlineStr">
        <is>
          <t>MM</t>
        </is>
      </c>
      <c r="D6" s="8" t="inlineStr">
        <is>
          <t xml:space="preserve">OLIVEIRA MAIKOL SOARES </t>
        </is>
      </c>
      <c r="E6" s="8" t="inlineStr">
        <is>
          <t xml:space="preserve">Digital </t>
        </is>
      </c>
      <c r="F6" s="8" t="inlineStr">
        <is>
          <t>M</t>
        </is>
      </c>
      <c r="G6" s="8" t="n">
        <v>33.9</v>
      </c>
      <c r="H6" s="8" t="n">
        <v>11.7</v>
      </c>
      <c r="I6" s="8" t="inlineStr">
        <is>
          <t>25-35</t>
        </is>
      </c>
      <c r="J6" s="5" t="inlineStr"/>
      <c r="K6" s="6" t="inlineStr"/>
      <c r="L6" s="6" t="inlineStr"/>
      <c r="M6" s="6" t="inlineStr"/>
      <c r="N6" s="6" t="inlineStr"/>
      <c r="O6" s="6" t="inlineStr"/>
      <c r="P6" s="6" t="inlineStr"/>
      <c r="Q6" s="6" t="inlineStr"/>
      <c r="R6" s="6" t="inlineStr"/>
      <c r="S6" s="4">
        <f>=IF(J6="Non conosco","N/D",IF(COUNTA(K6:R6)&lt;8,"",ROUND(((K6*3+L6*2+M6*2+N6*4+O6*3+P6*3+Q6*2+R6*3)/88)*100,0)))</f>
        <v/>
      </c>
      <c r="T6" s="4">
        <f>=IF(S6="N/D","N/D",IF(S6="","",IF(S6&gt;=75,"🔴 CRITICO",IF(S6&gt;=50,"🟠 ALTO",IF(S6&gt;=25,"🟡 MEDIO","🟢 BASSO")))))</f>
        <v/>
      </c>
      <c r="U6" s="7" t="inlineStr"/>
    </row>
    <row r="7">
      <c r="A7" s="4" t="inlineStr">
        <is>
          <t>CIPPÀ</t>
        </is>
      </c>
      <c r="B7" s="4" t="inlineStr">
        <is>
          <t>ICT</t>
        </is>
      </c>
      <c r="C7" s="4" t="inlineStr">
        <is>
          <t>MM</t>
        </is>
      </c>
      <c r="D7" s="4" t="inlineStr">
        <is>
          <t>PANZERI FABRIZIO</t>
        </is>
      </c>
      <c r="E7" s="4" t="inlineStr">
        <is>
          <t>ICT</t>
        </is>
      </c>
      <c r="F7" s="4" t="inlineStr">
        <is>
          <t>M</t>
        </is>
      </c>
      <c r="G7" s="4" t="n">
        <v>57.3</v>
      </c>
      <c r="H7" s="4" t="n">
        <v>6.8</v>
      </c>
      <c r="I7" s="4" t="inlineStr">
        <is>
          <t>55+</t>
        </is>
      </c>
      <c r="J7" s="5" t="inlineStr"/>
      <c r="K7" s="6" t="inlineStr"/>
      <c r="L7" s="6" t="inlineStr"/>
      <c r="M7" s="6" t="inlineStr"/>
      <c r="N7" s="6" t="inlineStr"/>
      <c r="O7" s="6" t="inlineStr"/>
      <c r="P7" s="6" t="inlineStr"/>
      <c r="Q7" s="6" t="inlineStr"/>
      <c r="R7" s="6" t="inlineStr"/>
      <c r="S7" s="4">
        <f>=IF(J7="Non conosco","N/D",IF(COUNTA(K7:R7)&lt;8,"",ROUND(((K7*3+L7*2+M7*2+N7*4+O7*3+P7*3+Q7*2+R7*3)/88)*100,0)))</f>
        <v/>
      </c>
      <c r="T7" s="4">
        <f>=IF(S7="N/D","N/D",IF(S7="","",IF(S7&gt;=75,"🔴 CRITICO",IF(S7&gt;=50,"🟠 ALTO",IF(S7&gt;=25,"🟡 MEDIO","🟢 BASSO")))))</f>
        <v/>
      </c>
      <c r="U7" s="7" t="inlineStr"/>
    </row>
    <row r="8">
      <c r="A8" s="8" t="inlineStr">
        <is>
          <t>TWS</t>
        </is>
      </c>
      <c r="B8" s="8" t="inlineStr">
        <is>
          <t>Amm</t>
        </is>
      </c>
      <c r="C8" s="8" t="inlineStr">
        <is>
          <t>MM</t>
        </is>
      </c>
      <c r="D8" s="8" t="inlineStr">
        <is>
          <t>RONCHI STEFANIA</t>
        </is>
      </c>
      <c r="E8" s="8" t="inlineStr">
        <is>
          <t>Co-Ge</t>
        </is>
      </c>
      <c r="F8" s="8" t="inlineStr">
        <is>
          <t>F</t>
        </is>
      </c>
      <c r="G8" s="8" t="n">
        <v>38.8</v>
      </c>
      <c r="H8" s="8" t="n">
        <v>14.2</v>
      </c>
      <c r="I8" s="8" t="inlineStr">
        <is>
          <t>35-45</t>
        </is>
      </c>
      <c r="J8" s="5" t="inlineStr"/>
      <c r="K8" s="6" t="inlineStr"/>
      <c r="L8" s="6" t="inlineStr"/>
      <c r="M8" s="6" t="inlineStr"/>
      <c r="N8" s="6" t="inlineStr"/>
      <c r="O8" s="6" t="inlineStr"/>
      <c r="P8" s="6" t="inlineStr"/>
      <c r="Q8" s="6" t="inlineStr"/>
      <c r="R8" s="6" t="inlineStr"/>
      <c r="S8" s="4">
        <f>=IF(J8="Non conosco","N/D",IF(COUNTA(K8:R8)&lt;8,"",ROUND(((K8*3+L8*2+M8*2+N8*4+O8*3+P8*3+Q8*2+R8*3)/88)*100,0)))</f>
        <v/>
      </c>
      <c r="T8" s="4">
        <f>=IF(S8="N/D","N/D",IF(S8="","",IF(S8&gt;=75,"🔴 CRITICO",IF(S8&gt;=50,"🟠 ALTO",IF(S8&gt;=25,"🟡 MEDIO","🟢 BASSO")))))</f>
        <v/>
      </c>
      <c r="U8" s="7" t="inlineStr"/>
    </row>
    <row r="9">
      <c r="A9" s="4" t="inlineStr">
        <is>
          <t>CIPPÀ</t>
        </is>
      </c>
      <c r="B9" s="4" t="inlineStr">
        <is>
          <t>Comm</t>
        </is>
      </c>
      <c r="C9" s="4" t="inlineStr">
        <is>
          <t>MM</t>
        </is>
      </c>
      <c r="D9" s="4" t="inlineStr">
        <is>
          <t>SENECA MATTEO</t>
        </is>
      </c>
      <c r="E9" s="4" t="inlineStr">
        <is>
          <t>External Sales</t>
        </is>
      </c>
      <c r="F9" s="4" t="inlineStr">
        <is>
          <t>M</t>
        </is>
      </c>
      <c r="G9" s="4" t="n">
        <v>57.6</v>
      </c>
      <c r="H9" s="4" t="n">
        <v>12.4</v>
      </c>
      <c r="I9" s="4" t="inlineStr">
        <is>
          <t>55+</t>
        </is>
      </c>
      <c r="J9" s="5" t="inlineStr"/>
      <c r="K9" s="6" t="inlineStr"/>
      <c r="L9" s="6" t="inlineStr"/>
      <c r="M9" s="6" t="inlineStr"/>
      <c r="N9" s="6" t="inlineStr"/>
      <c r="O9" s="6" t="inlineStr"/>
      <c r="P9" s="6" t="inlineStr"/>
      <c r="Q9" s="6" t="inlineStr"/>
      <c r="R9" s="6" t="inlineStr"/>
      <c r="S9" s="4">
        <f>=IF(J9="Non conosco","N/D",IF(COUNTA(K9:R9)&lt;8,"",ROUND(((K9*3+L9*2+M9*2+N9*4+O9*3+P9*3+Q9*2+R9*3)/88)*100,0)))</f>
        <v/>
      </c>
      <c r="T9" s="4">
        <f>=IF(S9="N/D","N/D",IF(S9="","",IF(S9&gt;=75,"🔴 CRITICO",IF(S9&gt;=50,"🟠 ALTO",IF(S9&gt;=25,"🟡 MEDIO","🟢 BASSO")))))</f>
        <v/>
      </c>
      <c r="U9" s="7" t="inlineStr"/>
    </row>
    <row r="10">
      <c r="A10" s="8" t="inlineStr">
        <is>
          <t>CIPPÀ</t>
        </is>
      </c>
      <c r="B10" s="8" t="inlineStr">
        <is>
          <t>HRO</t>
        </is>
      </c>
      <c r="C10" s="8" t="inlineStr">
        <is>
          <t>MM</t>
        </is>
      </c>
      <c r="D10" s="8" t="inlineStr">
        <is>
          <t>NANNI ROBERTO</t>
        </is>
      </c>
      <c r="E10" s="8" t="inlineStr">
        <is>
          <t>HRO</t>
        </is>
      </c>
      <c r="F10" s="8" t="inlineStr">
        <is>
          <t>M</t>
        </is>
      </c>
      <c r="G10" s="8" t="n">
        <v>40.7</v>
      </c>
      <c r="H10" s="8" t="n">
        <v>3.7</v>
      </c>
      <c r="I10" s="8" t="inlineStr">
        <is>
          <t>35-45</t>
        </is>
      </c>
      <c r="J10" s="5" t="inlineStr"/>
      <c r="K10" s="6" t="inlineStr"/>
      <c r="L10" s="6" t="inlineStr"/>
      <c r="M10" s="6" t="inlineStr"/>
      <c r="N10" s="6" t="inlineStr"/>
      <c r="O10" s="6" t="inlineStr"/>
      <c r="P10" s="6" t="inlineStr"/>
      <c r="Q10" s="6" t="inlineStr"/>
      <c r="R10" s="6" t="inlineStr"/>
      <c r="S10" s="4">
        <f>=IF(J10="Non conosco","N/D",IF(COUNTA(K10:R10)&lt;8,"",ROUND(((K10*3+L10*2+M10*2+N10*4+O10*3+P10*3+Q10*2+R10*3)/88)*100,0)))</f>
        <v/>
      </c>
      <c r="T10" s="4">
        <f>=IF(S10="N/D","N/D",IF(S10="","",IF(S10&gt;=75,"🔴 CRITICO",IF(S10&gt;=50,"🟠 ALTO",IF(S10&gt;=25,"🟡 MEDIO","🟢 BASSO")))))</f>
        <v/>
      </c>
      <c r="U10" s="7" t="inlineStr"/>
    </row>
    <row r="11">
      <c r="A11" s="4" t="inlineStr">
        <is>
          <t>CIPPÀ</t>
        </is>
      </c>
      <c r="B11" s="4" t="inlineStr">
        <is>
          <t>EUR</t>
        </is>
      </c>
      <c r="C11" s="4" t="inlineStr">
        <is>
          <t>MM</t>
        </is>
      </c>
      <c r="D11" s="4" t="inlineStr">
        <is>
          <t>SPERONI ROBERTO</t>
        </is>
      </c>
      <c r="E11" s="4" t="inlineStr">
        <is>
          <t>Operativo trasporti EU</t>
        </is>
      </c>
      <c r="F11" s="4" t="inlineStr">
        <is>
          <t>M</t>
        </is>
      </c>
      <c r="G11" s="4" t="n">
        <v>61.7</v>
      </c>
      <c r="H11" s="4" t="n">
        <v>8.6</v>
      </c>
      <c r="I11" s="4" t="inlineStr">
        <is>
          <t>55+</t>
        </is>
      </c>
      <c r="J11" s="5" t="inlineStr"/>
      <c r="K11" s="6" t="inlineStr"/>
      <c r="L11" s="6" t="inlineStr"/>
      <c r="M11" s="6" t="inlineStr"/>
      <c r="N11" s="6" t="inlineStr"/>
      <c r="O11" s="6" t="inlineStr"/>
      <c r="P11" s="6" t="inlineStr"/>
      <c r="Q11" s="6" t="inlineStr"/>
      <c r="R11" s="6" t="inlineStr"/>
      <c r="S11" s="4">
        <f>=IF(J11="Non conosco","N/D",IF(COUNTA(K11:R11)&lt;8,"",ROUND(((K11*3+L11*2+M11*2+N11*4+O11*3+P11*3+Q11*2+R11*3)/88)*100,0)))</f>
        <v/>
      </c>
      <c r="T11" s="4">
        <f>=IF(S11="N/D","N/D",IF(S11="","",IF(S11&gt;=75,"🔴 CRITICO",IF(S11&gt;=50,"🟠 ALTO",IF(S11&gt;=25,"🟡 MEDIO","🟢 BASSO")))))</f>
        <v/>
      </c>
      <c r="U11" s="7" t="inlineStr"/>
    </row>
    <row r="12">
      <c r="A12" s="8" t="inlineStr">
        <is>
          <t>CIPPÀ</t>
        </is>
      </c>
      <c r="B12" s="8" t="inlineStr">
        <is>
          <t>SUI</t>
        </is>
      </c>
      <c r="C12" s="8" t="inlineStr">
        <is>
          <t>MM</t>
        </is>
      </c>
      <c r="D12" s="8" t="inlineStr">
        <is>
          <t>TETTAMANTI SARA</t>
        </is>
      </c>
      <c r="E12" s="8" t="inlineStr">
        <is>
          <t>Operativo trasporti SUI</t>
        </is>
      </c>
      <c r="F12" s="8" t="inlineStr">
        <is>
          <t>F</t>
        </is>
      </c>
      <c r="G12" s="8" t="n">
        <v>43.3</v>
      </c>
      <c r="H12" s="8" t="n">
        <v>16.4</v>
      </c>
      <c r="I12" s="8" t="inlineStr">
        <is>
          <t>35-45</t>
        </is>
      </c>
      <c r="J12" s="5" t="inlineStr"/>
      <c r="K12" s="6" t="inlineStr"/>
      <c r="L12" s="6" t="inlineStr"/>
      <c r="M12" s="6" t="inlineStr"/>
      <c r="N12" s="6" t="inlineStr"/>
      <c r="O12" s="6" t="inlineStr"/>
      <c r="P12" s="6" t="inlineStr"/>
      <c r="Q12" s="6" t="inlineStr"/>
      <c r="R12" s="6" t="inlineStr"/>
      <c r="S12" s="4">
        <f>=IF(J12="Non conosco","N/D",IF(COUNTA(K12:R12)&lt;8,"",ROUND(((K12*3+L12*2+M12*2+N12*4+O12*3+P12*3+Q12*2+R12*3)/88)*100,0)))</f>
        <v/>
      </c>
      <c r="T12" s="4">
        <f>=IF(S12="N/D","N/D",IF(S12="","",IF(S12&gt;=75,"🔴 CRITICO",IF(S12&gt;=50,"🟠 ALTO",IF(S12&gt;=25,"🟡 MEDIO","🟢 BASSO")))))</f>
        <v/>
      </c>
      <c r="U12" s="7" t="inlineStr"/>
    </row>
    <row r="14">
      <c r="A14" s="9" t="inlineStr">
        <is>
          <t>📊 STATISTICHE</t>
        </is>
      </c>
    </row>
    <row r="15">
      <c r="A15" s="10" t="inlineStr">
        <is>
          <t>Totale collaboratori:</t>
        </is>
      </c>
      <c r="B15" t="n">
        <v>10</v>
      </c>
    </row>
    <row r="16">
      <c r="A16" s="10" t="inlineStr">
        <is>
          <t>Valutati:</t>
        </is>
      </c>
      <c r="B16">
        <f>COUNTIF(J2:J11,"Valutato")</f>
        <v/>
      </c>
    </row>
    <row r="17">
      <c r="A17" s="10" t="inlineStr">
        <is>
          <t>Non conosciuti:</t>
        </is>
      </c>
      <c r="B17">
        <f>COUNTIF(J2:J11,"Non conosco")</f>
        <v/>
      </c>
    </row>
    <row r="18">
      <c r="A18" s="10" t="inlineStr">
        <is>
          <t>Punteggio medio:</t>
        </is>
      </c>
      <c r="B18">
        <f>AVERAGEIF(J2:J11,"Valutato",S2:S11)</f>
        <v/>
      </c>
    </row>
    <row r="19">
      <c r="A19" s="10" t="inlineStr">
        <is>
          <t>Rischi critici (≥75):</t>
        </is>
      </c>
      <c r="B19">
        <f>COUNTIFS(J2:J11,"Valutato",S2:S11,"&gt;=75")</f>
        <v/>
      </c>
    </row>
    <row r="20">
      <c r="A20" s="10" t="inlineStr">
        <is>
          <t>Rischi alti (50-74):</t>
        </is>
      </c>
      <c r="B20">
        <f>COUNTIFS(J2:J11,"Valutato",S2:S11,"&gt;=50",S2:S11,"&lt;75")</f>
        <v/>
      </c>
    </row>
    <row r="21">
      <c r="A21" s="10" t="inlineStr">
        <is>
          <t>Rischi medi (25-49):</t>
        </is>
      </c>
      <c r="B21">
        <f>COUNTIFS(J2:J11,"Valutato",S2:S11,"&gt;=25",S2:S11,"&lt;50")</f>
        <v/>
      </c>
    </row>
    <row r="22">
      <c r="A22" s="10" t="inlineStr">
        <is>
          <t>Rischi bassi (0-24):</t>
        </is>
      </c>
      <c r="B22">
        <f>COUNTIFS(J2:J11,"Valutato",S2:S11,"&lt;25")</f>
        <v/>
      </c>
    </row>
    <row r="25">
      <c r="A25" s="9" t="inlineStr">
        <is>
          <t>📋 LEGENDA RISCHIO</t>
        </is>
      </c>
    </row>
    <row r="26">
      <c r="A26" s="10" t="inlineStr">
        <is>
          <t>🔴 CRITICO (75-100):</t>
        </is>
      </c>
      <c r="B26" t="inlineStr">
        <is>
          <t>Presidio totale — retention urgente</t>
        </is>
      </c>
    </row>
    <row r="27">
      <c r="A27" s="10" t="inlineStr">
        <is>
          <t>🟠 ALTO (50-74):</t>
        </is>
      </c>
      <c r="B27" t="inlineStr">
        <is>
          <t>Monitoraggio attivo — azioni preventive ogni 1-2 mesi</t>
        </is>
      </c>
    </row>
    <row r="28">
      <c r="A28" s="10" t="inlineStr">
        <is>
          <t>🟡 MEDIO (25-49):</t>
        </is>
      </c>
      <c r="B28" t="inlineStr">
        <is>
          <t>Controllo standard — check trimestrale</t>
        </is>
      </c>
    </row>
    <row r="29">
      <c r="A29" s="10" t="inlineStr">
        <is>
          <t>🟢 BASSO (0-24):</t>
        </is>
      </c>
      <c r="B29" t="inlineStr">
        <is>
          <t>Gestione ordinaria — review annuale</t>
        </is>
      </c>
    </row>
    <row r="32">
      <c r="A32" s="9" t="inlineStr">
        <is>
          <t>💬 COMMENTI &amp; OSSERVAZIONI GENERALI</t>
        </is>
      </c>
    </row>
    <row r="33">
      <c r="A33" s="11" t="inlineStr"/>
      <c r="B33" s="12" t="n"/>
      <c r="C33" s="12" t="n"/>
      <c r="D33" s="13" t="n"/>
    </row>
    <row r="34">
      <c r="A34" s="11" t="inlineStr"/>
      <c r="B34" s="12" t="n"/>
      <c r="C34" s="12" t="n"/>
      <c r="D34" s="13" t="n"/>
    </row>
    <row r="35">
      <c r="A35" s="11" t="inlineStr"/>
      <c r="B35" s="12" t="n"/>
      <c r="C35" s="12" t="n"/>
      <c r="D35" s="13" t="n"/>
    </row>
    <row r="36">
      <c r="A36" s="11" t="inlineStr"/>
      <c r="B36" s="12" t="n"/>
      <c r="C36" s="12" t="n"/>
      <c r="D36" s="13" t="n"/>
    </row>
    <row r="37">
      <c r="A37" s="11" t="inlineStr"/>
      <c r="B37" s="12" t="n"/>
      <c r="C37" s="12" t="n"/>
      <c r="D37" s="13" t="n"/>
    </row>
  </sheetData>
  <mergeCells count="5">
    <mergeCell ref="A37:D37"/>
    <mergeCell ref="A34:D34"/>
    <mergeCell ref="A35:D35"/>
    <mergeCell ref="A33:D33"/>
    <mergeCell ref="A36:D36"/>
  </mergeCells>
  <dataValidations count="2">
    <dataValidation sqref="J2:J11" showDropDown="0" showInputMessage="0" showErrorMessage="0" allowBlank="0" type="list">
      <formula1>"Valutato,Non conosco"</formula1>
    </dataValidation>
    <dataValidation sqref="K2:R11" showDropDown="0" showInputMessage="0" showErrorMessage="0" allowBlank="0" type="list">
      <formula1>"1,2,3,4"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2026-06-14T11:36:44Z</dcterms:created>
  <dcterms:modified xmlns:dcterms="http://purl.org/dc/terms/" xmlns:xsi="http://www.w3.org/2001/XMLSchema-instance" xsi:type="dcterms:W3CDTF">2026-06-14T11:36:44Z</dcterms:modified>
</cp:coreProperties>
</file>